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431" yWindow="65461" windowWidth="14220" windowHeight="8580" activeTab="0"/>
  </bookViews>
  <sheets>
    <sheet name="AV Calculator" sheetId="1" r:id="rId1"/>
  </sheets>
  <definedNames>
    <definedName name="_xlnm.Print_Area" localSheetId="0">'AV Calculator'!$B$2:$I$16</definedName>
  </definedNames>
  <calcPr fullCalcOnLoad="1"/>
</workbook>
</file>

<file path=xl/sharedStrings.xml><?xml version="1.0" encoding="utf-8"?>
<sst xmlns="http://schemas.openxmlformats.org/spreadsheetml/2006/main" count="6" uniqueCount="6">
  <si>
    <t>Annular Velocity and Hole Cleaning</t>
  </si>
  <si>
    <t>Enter Bit diameter, inches</t>
  </si>
  <si>
    <t xml:space="preserve"> Enter Drill Pipe diameter, inches</t>
  </si>
  <si>
    <t>Enter Pump Output, gpm</t>
  </si>
  <si>
    <t>Annular Velocity, feet/minute</t>
  </si>
  <si>
    <t>logical statements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</si>
</sst>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37" fontId="1" fillId="33" borderId="10" xfId="42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1" fontId="9" fillId="34" borderId="0" xfId="42" applyNumberFormat="1" applyFont="1" applyFill="1" applyBorder="1" applyAlignment="1" applyProtection="1">
      <alignment horizontal="center" vertical="center"/>
      <protection/>
    </xf>
    <xf numFmtId="164" fontId="2" fillId="34" borderId="0" xfId="42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167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left" vertical="top" wrapText="1"/>
      <protection/>
    </xf>
    <xf numFmtId="0" fontId="0" fillId="34" borderId="13" xfId="0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 horizontal="right"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2" fontId="8" fillId="34" borderId="14" xfId="0" applyNumberFormat="1" applyFont="1" applyFill="1" applyBorder="1" applyAlignment="1" applyProtection="1">
      <alignment horizontal="center" vertical="center"/>
      <protection/>
    </xf>
    <xf numFmtId="2" fontId="6" fillId="34" borderId="14" xfId="0" applyNumberFormat="1" applyFont="1" applyFill="1" applyBorder="1" applyAlignment="1" applyProtection="1">
      <alignment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hidden="1"/>
    </xf>
    <xf numFmtId="0" fontId="12" fillId="33" borderId="0" xfId="0" applyFont="1" applyFill="1" applyAlignment="1" applyProtection="1">
      <alignment/>
      <protection hidden="1"/>
    </xf>
    <xf numFmtId="1" fontId="12" fillId="33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33" borderId="0" xfId="0" applyFont="1" applyFill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left" vertical="center" wrapText="1"/>
      <protection hidden="1"/>
    </xf>
    <xf numFmtId="0" fontId="12" fillId="33" borderId="0" xfId="0" applyFont="1" applyFill="1" applyAlignment="1" applyProtection="1">
      <alignment horizontal="left" wrapText="1"/>
      <protection hidden="1"/>
    </xf>
    <xf numFmtId="0" fontId="0" fillId="34" borderId="0" xfId="0" applyFill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14" fillId="34" borderId="0" xfId="0" applyFont="1" applyFill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showRowColHeaders="0" tabSelected="1" zoomScalePageLayoutView="0" workbookViewId="0" topLeftCell="A1">
      <selection activeCell="E8" sqref="E8"/>
    </sheetView>
  </sheetViews>
  <sheetFormatPr defaultColWidth="9.140625" defaultRowHeight="12.75"/>
  <cols>
    <col min="1" max="1" width="0.9921875" style="27" customWidth="1"/>
    <col min="2" max="2" width="1.7109375" style="0" customWidth="1"/>
    <col min="3" max="3" width="30.7109375" style="0" customWidth="1"/>
    <col min="4" max="4" width="1.7109375" style="0" customWidth="1"/>
    <col min="5" max="5" width="11.421875" style="0" customWidth="1"/>
    <col min="6" max="6" width="4.57421875" style="0" customWidth="1"/>
    <col min="7" max="7" width="3.8515625" style="0" customWidth="1"/>
    <col min="8" max="8" width="4.421875" style="0" customWidth="1"/>
    <col min="9" max="9" width="1.7109375" style="0" customWidth="1"/>
    <col min="11" max="11" width="3.7109375" style="0" customWidth="1"/>
  </cols>
  <sheetData>
    <row r="1" spans="1:18" ht="5.25" customHeight="1" thickBot="1">
      <c r="A1" s="26"/>
      <c r="B1" s="3"/>
      <c r="C1" s="3"/>
      <c r="D1" s="3"/>
      <c r="E1" s="3"/>
      <c r="F1" s="3"/>
      <c r="G1" s="3"/>
      <c r="H1" s="3"/>
      <c r="I1" s="3"/>
      <c r="J1" s="28"/>
      <c r="K1" s="28"/>
      <c r="L1" s="28"/>
      <c r="M1" s="28"/>
      <c r="N1" s="28"/>
      <c r="O1" s="28"/>
      <c r="P1" s="28"/>
      <c r="Q1" s="31"/>
      <c r="R1" s="31"/>
    </row>
    <row r="2" spans="1:18" ht="18" customHeight="1" thickTop="1">
      <c r="A2" s="26"/>
      <c r="B2" s="40" t="s">
        <v>0</v>
      </c>
      <c r="C2" s="41"/>
      <c r="D2" s="41"/>
      <c r="E2" s="41"/>
      <c r="F2" s="41"/>
      <c r="G2" s="41"/>
      <c r="H2" s="41"/>
      <c r="I2" s="42"/>
      <c r="J2" s="28"/>
      <c r="K2" s="29"/>
      <c r="L2" s="29"/>
      <c r="M2" s="29"/>
      <c r="N2" s="29"/>
      <c r="O2" s="29"/>
      <c r="P2" s="29"/>
      <c r="Q2" s="35"/>
      <c r="R2" s="35"/>
    </row>
    <row r="3" spans="1:18" ht="12.75">
      <c r="A3" s="26"/>
      <c r="B3" s="4"/>
      <c r="C3" s="5"/>
      <c r="D3" s="5"/>
      <c r="E3" s="5"/>
      <c r="F3" s="5"/>
      <c r="G3" s="5"/>
      <c r="H3" s="5"/>
      <c r="I3" s="6"/>
      <c r="J3" s="33"/>
      <c r="K3" s="29"/>
      <c r="L3" s="29"/>
      <c r="M3" s="29"/>
      <c r="N3" s="29"/>
      <c r="O3" s="29"/>
      <c r="P3" s="29"/>
      <c r="Q3" s="35"/>
      <c r="R3" s="35"/>
    </row>
    <row r="4" spans="1:18" ht="12.75">
      <c r="A4" s="26"/>
      <c r="B4" s="4"/>
      <c r="C4" s="7" t="s">
        <v>1</v>
      </c>
      <c r="D4" s="5"/>
      <c r="E4" s="1"/>
      <c r="F4" s="8"/>
      <c r="G4" s="5"/>
      <c r="H4" s="5"/>
      <c r="I4" s="6"/>
      <c r="J4" s="33"/>
      <c r="K4" s="29"/>
      <c r="L4" s="29" t="s">
        <v>5</v>
      </c>
      <c r="M4" s="29">
        <f>IF(E4="","",1)</f>
      </c>
      <c r="N4" s="29">
        <f>IF(E6="","",1)</f>
      </c>
      <c r="O4" s="29">
        <f>IF(E8="","",1)</f>
      </c>
      <c r="P4" s="29">
        <f>SUM(M4:O4)</f>
        <v>0</v>
      </c>
      <c r="Q4" s="35"/>
      <c r="R4" s="35"/>
    </row>
    <row r="5" spans="1:18" ht="4.5" customHeight="1">
      <c r="A5" s="26"/>
      <c r="B5" s="4"/>
      <c r="C5" s="9"/>
      <c r="D5" s="5"/>
      <c r="E5" s="10"/>
      <c r="F5" s="5"/>
      <c r="G5" s="5"/>
      <c r="H5" s="5"/>
      <c r="I5" s="6"/>
      <c r="J5" s="33"/>
      <c r="K5" s="29"/>
      <c r="L5" s="29"/>
      <c r="M5" s="29"/>
      <c r="N5" s="29"/>
      <c r="O5" s="29"/>
      <c r="P5" s="29"/>
      <c r="Q5" s="35"/>
      <c r="R5" s="35"/>
    </row>
    <row r="6" spans="1:18" ht="12.75">
      <c r="A6" s="26"/>
      <c r="B6" s="4"/>
      <c r="C6" s="7" t="s">
        <v>2</v>
      </c>
      <c r="D6" s="5"/>
      <c r="E6" s="1"/>
      <c r="F6" s="8"/>
      <c r="G6" s="5"/>
      <c r="H6" s="5"/>
      <c r="I6" s="6"/>
      <c r="J6" s="33"/>
      <c r="K6" s="29"/>
      <c r="L6" s="29"/>
      <c r="M6" s="29"/>
      <c r="N6" s="29">
        <f>IF(E11&gt;60,1,0)</f>
        <v>1</v>
      </c>
      <c r="O6" s="29">
        <f>IF(E11&lt;120,1,0)</f>
        <v>0</v>
      </c>
      <c r="P6" s="29">
        <f>SUM(N6:O6)</f>
        <v>1</v>
      </c>
      <c r="Q6" s="35"/>
      <c r="R6" s="35"/>
    </row>
    <row r="7" spans="1:18" ht="4.5" customHeight="1">
      <c r="A7" s="26"/>
      <c r="B7" s="4"/>
      <c r="C7" s="7"/>
      <c r="D7" s="5"/>
      <c r="E7" s="8"/>
      <c r="F7" s="8"/>
      <c r="G7" s="5"/>
      <c r="H7" s="5"/>
      <c r="I7" s="6"/>
      <c r="J7" s="33"/>
      <c r="K7" s="29"/>
      <c r="L7" s="29"/>
      <c r="M7" s="29"/>
      <c r="N7" s="29"/>
      <c r="O7" s="29"/>
      <c r="P7" s="29"/>
      <c r="Q7" s="35"/>
      <c r="R7" s="35"/>
    </row>
    <row r="8" spans="1:18" ht="12.75">
      <c r="A8" s="26"/>
      <c r="B8" s="4"/>
      <c r="C8" s="11" t="s">
        <v>3</v>
      </c>
      <c r="D8" s="5"/>
      <c r="E8" s="2"/>
      <c r="F8" s="8"/>
      <c r="G8" s="5"/>
      <c r="H8" s="5"/>
      <c r="I8" s="6"/>
      <c r="J8" s="33"/>
      <c r="K8" s="29"/>
      <c r="L8" s="29"/>
      <c r="M8" s="29"/>
      <c r="N8" s="29">
        <f>IF(P4=3,C23,"")</f>
      </c>
      <c r="O8" s="29"/>
      <c r="P8" s="29"/>
      <c r="Q8" s="35"/>
      <c r="R8" s="35"/>
    </row>
    <row r="9" spans="1:18" ht="4.5" customHeight="1">
      <c r="A9" s="26"/>
      <c r="B9" s="4"/>
      <c r="C9" s="9"/>
      <c r="D9" s="5"/>
      <c r="E9" s="10"/>
      <c r="F9" s="5"/>
      <c r="G9" s="5"/>
      <c r="H9" s="5"/>
      <c r="I9" s="6"/>
      <c r="J9" s="34"/>
      <c r="K9" s="29"/>
      <c r="L9" s="29"/>
      <c r="M9" s="29"/>
      <c r="N9" s="29"/>
      <c r="O9" s="29"/>
      <c r="P9" s="29"/>
      <c r="Q9" s="35"/>
      <c r="R9" s="35"/>
    </row>
    <row r="10" spans="1:18" ht="12.75">
      <c r="A10" s="26"/>
      <c r="B10" s="4"/>
      <c r="C10" s="11"/>
      <c r="D10" s="12"/>
      <c r="E10" s="13"/>
      <c r="F10" s="14"/>
      <c r="G10" s="15"/>
      <c r="H10" s="15"/>
      <c r="I10" s="6"/>
      <c r="J10" s="33"/>
      <c r="K10" s="29"/>
      <c r="L10" s="29"/>
      <c r="M10" s="29"/>
      <c r="N10" s="29"/>
      <c r="O10" s="29"/>
      <c r="P10" s="29"/>
      <c r="Q10" s="35"/>
      <c r="R10" s="35"/>
    </row>
    <row r="11" spans="1:18" ht="15">
      <c r="A11" s="26"/>
      <c r="B11" s="4"/>
      <c r="C11" s="11" t="s">
        <v>4</v>
      </c>
      <c r="D11" s="15"/>
      <c r="E11" s="16">
        <f>IF(P4=3,E8/((E4*E4-E6*E6)/24.5),"")</f>
      </c>
      <c r="F11" s="15"/>
      <c r="G11" s="15"/>
      <c r="H11" s="15"/>
      <c r="I11" s="6"/>
      <c r="J11" s="33"/>
      <c r="K11" s="29"/>
      <c r="L11" s="29"/>
      <c r="M11" s="29"/>
      <c r="N11" s="29"/>
      <c r="O11" s="29"/>
      <c r="P11" s="29"/>
      <c r="Q11" s="35"/>
      <c r="R11" s="35"/>
    </row>
    <row r="12" spans="1:18" ht="6.75" customHeight="1">
      <c r="A12" s="26"/>
      <c r="B12" s="4"/>
      <c r="C12" s="15"/>
      <c r="D12" s="15"/>
      <c r="E12" s="15"/>
      <c r="F12" s="15"/>
      <c r="G12" s="17"/>
      <c r="H12" s="15"/>
      <c r="I12" s="6"/>
      <c r="J12" s="33"/>
      <c r="K12" s="29"/>
      <c r="L12" s="29"/>
      <c r="M12" s="29"/>
      <c r="N12" s="29"/>
      <c r="O12" s="29"/>
      <c r="P12" s="29"/>
      <c r="Q12" s="35"/>
      <c r="R12" s="35"/>
    </row>
    <row r="13" spans="1:18" ht="28.5" customHeight="1">
      <c r="A13" s="26"/>
      <c r="B13" s="4"/>
      <c r="C13" s="38">
        <f>IF(E11="","",A24)</f>
      </c>
      <c r="D13" s="38"/>
      <c r="E13" s="38"/>
      <c r="F13" s="38"/>
      <c r="G13" s="38"/>
      <c r="H13" s="38"/>
      <c r="I13" s="6"/>
      <c r="J13" s="33"/>
      <c r="K13" s="29"/>
      <c r="L13" s="29"/>
      <c r="M13" s="29"/>
      <c r="N13" s="29"/>
      <c r="O13" s="29"/>
      <c r="P13" s="29"/>
      <c r="Q13" s="35"/>
      <c r="R13" s="35"/>
    </row>
    <row r="14" spans="1:18" ht="29.25" customHeight="1">
      <c r="A14" s="26"/>
      <c r="B14" s="4"/>
      <c r="C14" s="43">
        <f>IF(P6=2,"",N8)</f>
      </c>
      <c r="D14" s="43"/>
      <c r="E14" s="43"/>
      <c r="F14" s="43"/>
      <c r="G14" s="43"/>
      <c r="H14" s="18"/>
      <c r="I14" s="6"/>
      <c r="J14" s="33"/>
      <c r="K14" s="29"/>
      <c r="L14" s="29"/>
      <c r="M14" s="29"/>
      <c r="N14" s="29"/>
      <c r="O14" s="29"/>
      <c r="P14" s="29"/>
      <c r="Q14" s="35"/>
      <c r="R14" s="35"/>
    </row>
    <row r="15" spans="1:18" ht="26.25" customHeight="1">
      <c r="A15" s="26"/>
      <c r="B15" s="4"/>
      <c r="C15" s="39">
        <f>IF(C13="","","Rule of Thumb:  Annular Velocity between 60 and 120 ft/min is optimum for hole cleaning and stability.")</f>
      </c>
      <c r="D15" s="39"/>
      <c r="E15" s="39"/>
      <c r="F15" s="39"/>
      <c r="G15" s="39"/>
      <c r="H15" s="39"/>
      <c r="I15" s="6"/>
      <c r="J15" s="33"/>
      <c r="K15" s="29"/>
      <c r="L15" s="29"/>
      <c r="M15" s="29"/>
      <c r="N15" s="29"/>
      <c r="O15" s="29"/>
      <c r="P15" s="29"/>
      <c r="Q15" s="35"/>
      <c r="R15" s="35"/>
    </row>
    <row r="16" spans="1:18" ht="13.5" thickBot="1">
      <c r="A16" s="26"/>
      <c r="B16" s="19"/>
      <c r="C16" s="20"/>
      <c r="D16" s="21"/>
      <c r="E16" s="22"/>
      <c r="F16" s="23"/>
      <c r="G16" s="20"/>
      <c r="H16" s="24"/>
      <c r="I16" s="25"/>
      <c r="J16" s="33"/>
      <c r="K16" s="29"/>
      <c r="L16" s="29" t="str">
        <f>IF(E11&lt;100,C23,IF(E11&gt;120,C23,""))</f>
        <v>To achieve optimum annular velocity, set your pump output between 0 and 0 gpm.</v>
      </c>
      <c r="M16" s="29"/>
      <c r="N16" s="29"/>
      <c r="O16" s="29"/>
      <c r="P16" s="29"/>
      <c r="Q16" s="35"/>
      <c r="R16" s="35"/>
    </row>
    <row r="17" spans="1:18" ht="13.5" thickTop="1">
      <c r="A17" s="28"/>
      <c r="B17" s="28"/>
      <c r="C17" s="29"/>
      <c r="D17" s="29"/>
      <c r="E17" s="29"/>
      <c r="F17" s="29"/>
      <c r="G17" s="29"/>
      <c r="H17" s="29"/>
      <c r="I17" s="29"/>
      <c r="J17" s="33"/>
      <c r="K17" s="30">
        <f>INT(120*((E4*E4-E6*E6)/24.5))</f>
        <v>0</v>
      </c>
      <c r="L17" s="29"/>
      <c r="M17" s="29"/>
      <c r="N17" s="29"/>
      <c r="O17" s="29"/>
      <c r="P17" s="29"/>
      <c r="Q17" s="35"/>
      <c r="R17" s="35"/>
    </row>
    <row r="18" spans="1:18" ht="12.75">
      <c r="A18" s="28"/>
      <c r="B18" s="28"/>
      <c r="C18" s="29"/>
      <c r="D18" s="29"/>
      <c r="E18" s="29"/>
      <c r="F18" s="29"/>
      <c r="G18" s="29"/>
      <c r="H18" s="29"/>
      <c r="I18" s="29"/>
      <c r="J18" s="33"/>
      <c r="K18" s="30">
        <f>INT(60*((E4*E4-E6*E6)/24.5))</f>
        <v>0</v>
      </c>
      <c r="L18" s="29"/>
      <c r="M18" s="29"/>
      <c r="N18" s="29"/>
      <c r="O18" s="29"/>
      <c r="P18" s="29"/>
      <c r="Q18" s="35"/>
      <c r="R18" s="35"/>
    </row>
    <row r="19" spans="1:18" ht="12.75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8"/>
      <c r="O19" s="28"/>
      <c r="P19" s="28"/>
      <c r="Q19" s="31"/>
      <c r="R19" s="31"/>
    </row>
    <row r="20" spans="1:18" ht="12.75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8"/>
      <c r="O20" s="28"/>
      <c r="P20" s="28"/>
      <c r="Q20" s="31"/>
      <c r="R20" s="31"/>
    </row>
    <row r="21" spans="1:18" ht="12.75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8"/>
      <c r="O21" s="28"/>
      <c r="P21" s="28"/>
      <c r="Q21" s="31"/>
      <c r="R21" s="31"/>
    </row>
    <row r="22" spans="1:18" ht="12.75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8"/>
      <c r="O22" s="28"/>
      <c r="P22" s="28"/>
      <c r="Q22" s="31"/>
      <c r="R22" s="31"/>
    </row>
    <row r="23" spans="1:18" ht="12.75">
      <c r="A23" s="28"/>
      <c r="B23" s="28"/>
      <c r="C23" s="32" t="str">
        <f>"To achieve optimum annular velocity, set your pump output between "&amp;K18&amp;" and "&amp;K17&amp;" gpm."</f>
        <v>To achieve optimum annular velocity, set your pump output between 0 and 0 gpm.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8"/>
      <c r="O23" s="28"/>
      <c r="P23" s="28"/>
      <c r="Q23" s="31"/>
      <c r="R23" s="31"/>
    </row>
    <row r="24" spans="1:18" ht="12.75">
      <c r="A24" s="36" t="str">
        <f>IF(E11&lt;30,"Serious problems may occur due to your extremely low annular velocity. Consult your local Baroid Rep. prior to drilling.",IF(E11&lt;60,"Due to your low annular velocity, additional suspension may be necessary to achieve good hole cleaning.",IF(E11&gt;160,"The annular velocity may be so high that it causes hole erosion.","Unless very large cuttings are produced or hole enlargement occurs, this annular velocity is generally sufficient for hole cleaning.")))</f>
        <v>The annular velocity may be so high that it causes hole erosion.</v>
      </c>
      <c r="B24" s="37"/>
      <c r="C24" s="37"/>
      <c r="D24" s="37"/>
      <c r="E24" s="37"/>
      <c r="F24" s="37"/>
      <c r="G24" s="29"/>
      <c r="H24" s="29"/>
      <c r="I24" s="29"/>
      <c r="J24" s="29"/>
      <c r="K24" s="29"/>
      <c r="L24" s="29"/>
      <c r="M24" s="29"/>
      <c r="N24" s="28"/>
      <c r="O24" s="28"/>
      <c r="P24" s="28"/>
      <c r="Q24" s="31"/>
      <c r="R24" s="31"/>
    </row>
    <row r="25" spans="1:18" ht="12.75">
      <c r="A25" s="28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8"/>
      <c r="O25" s="28"/>
      <c r="P25" s="28"/>
      <c r="Q25" s="31"/>
      <c r="R25" s="31"/>
    </row>
    <row r="26" spans="1:18" ht="12.75">
      <c r="A26" s="28"/>
      <c r="B26" s="28"/>
      <c r="C26" s="29"/>
      <c r="D26" s="29"/>
      <c r="E26" s="29"/>
      <c r="F26" s="29"/>
      <c r="G26" s="29"/>
      <c r="H26" s="29"/>
      <c r="I26" s="29"/>
      <c r="J26" s="28"/>
      <c r="K26" s="28"/>
      <c r="L26" s="28"/>
      <c r="M26" s="28"/>
      <c r="N26" s="28"/>
      <c r="O26" s="28"/>
      <c r="P26" s="28"/>
      <c r="Q26" s="31"/>
      <c r="R26" s="31"/>
    </row>
    <row r="27" spans="1:18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1"/>
      <c r="R27" s="31"/>
    </row>
    <row r="28" spans="1:18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1"/>
      <c r="R28" s="31"/>
    </row>
    <row r="29" spans="1:18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1"/>
      <c r="R29" s="31"/>
    </row>
    <row r="30" spans="1:18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1"/>
      <c r="R30" s="31"/>
    </row>
    <row r="31" spans="1:18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1"/>
      <c r="R31" s="31"/>
    </row>
    <row r="32" spans="1:18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31"/>
      <c r="R32" s="31"/>
    </row>
    <row r="33" spans="1:18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31"/>
      <c r="R33" s="31"/>
    </row>
    <row r="34" spans="1:18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1"/>
      <c r="R34" s="31"/>
    </row>
    <row r="35" spans="1:18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1"/>
      <c r="R35" s="31"/>
    </row>
    <row r="36" spans="1:18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1"/>
      <c r="R36" s="31"/>
    </row>
    <row r="37" spans="1:18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1"/>
      <c r="R37" s="31"/>
    </row>
    <row r="38" spans="1:18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1"/>
      <c r="R38" s="31"/>
    </row>
    <row r="39" spans="1:18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1"/>
      <c r="R39" s="31"/>
    </row>
    <row r="40" spans="1:18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31"/>
      <c r="R40" s="31"/>
    </row>
    <row r="41" spans="1:18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1"/>
      <c r="R41" s="31"/>
    </row>
    <row r="42" spans="1:18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  <c r="R42" s="31"/>
    </row>
    <row r="43" spans="2:16" ht="12.7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pans="2:16" ht="12.7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</row>
    <row r="45" spans="2:16" ht="12.7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2:16" ht="12.7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2:16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2:16" ht="12.7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2:16" ht="12.75">
      <c r="B49" s="27"/>
      <c r="I49" s="27"/>
      <c r="J49" s="27"/>
      <c r="K49" s="27"/>
      <c r="L49" s="27"/>
      <c r="M49" s="27"/>
      <c r="N49" s="27"/>
      <c r="O49" s="27"/>
      <c r="P49" s="27"/>
    </row>
    <row r="50" spans="2:16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16" ht="12.7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2:16" ht="12.7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2:16" ht="12.7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2:16" ht="12.7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2:16" ht="12.7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2:16" ht="12.7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</sheetData>
  <sheetProtection password="DE4D" sheet="1" objects="1" scenarios="1" selectLockedCells="1"/>
  <mergeCells count="5">
    <mergeCell ref="A24:F24"/>
    <mergeCell ref="C13:H13"/>
    <mergeCell ref="C15:H15"/>
    <mergeCell ref="B2:I2"/>
    <mergeCell ref="C14:G14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Halliburton Shared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Bell</dc:creator>
  <cp:keywords/>
  <dc:description/>
  <cp:lastModifiedBy>Emily Whitzel</cp:lastModifiedBy>
  <cp:lastPrinted>2002-03-07T21:02:23Z</cp:lastPrinted>
  <dcterms:created xsi:type="dcterms:W3CDTF">2001-06-20T01:36:28Z</dcterms:created>
  <dcterms:modified xsi:type="dcterms:W3CDTF">2014-03-26T20:02:29Z</dcterms:modified>
  <cp:category/>
  <cp:version/>
  <cp:contentType/>
  <cp:contentStatus/>
</cp:coreProperties>
</file>